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101\Share\250550園芸農産課\22　県単事業\■□さが園芸888運動関連事業（R5～R8）□■\01要綱・要領\01)さが園芸888整備支援事業\01実施要領\年度末改正\02_【様式】さが園芸888整備支援事業実施要領\"/>
    </mc:Choice>
  </mc:AlternateContent>
  <xr:revisionPtr revIDLastSave="0" documentId="13_ncr:1_{B26E080A-1B35-4B91-BCFD-1EF731659CB3}" xr6:coauthVersionLast="47" xr6:coauthVersionMax="47" xr10:uidLastSave="{00000000-0000-0000-0000-000000000000}"/>
  <bookViews>
    <workbookView xWindow="10395" yWindow="405" windowWidth="21135" windowHeight="15285" xr2:uid="{00000000-000D-0000-FFFF-FFFF00000000}"/>
  </bookViews>
  <sheets>
    <sheet name="計算様式 (根域制限栽培) " sheetId="6" r:id="rId1"/>
    <sheet name="計算様式 (V字ジョイント栽培) " sheetId="9" r:id="rId2"/>
    <sheet name="根域制限栽培リスト" sheetId="7" state="hidden" r:id="rId3"/>
    <sheet name="V字ジョイントリスト" sheetId="8" state="hidden" r:id="rId4"/>
  </sheets>
  <definedNames>
    <definedName name="_xlnm.Print_Area" localSheetId="1">'計算様式 (V字ジョイント栽培) '!$A$1:$M$25</definedName>
    <definedName name="_xlnm.Print_Area" localSheetId="0">'計算様式 (根域制限栽培) '!$A$1:$M$25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9" l="1"/>
  <c r="C8" i="9"/>
  <c r="D24" i="9" s="1"/>
  <c r="D13" i="9"/>
  <c r="D13" i="6"/>
  <c r="E17" i="9"/>
  <c r="E18" i="9" s="1"/>
  <c r="F10" i="9"/>
  <c r="G8" i="9"/>
  <c r="G11" i="9" s="1"/>
  <c r="B24" i="9"/>
  <c r="C24" i="9"/>
  <c r="B24" i="6"/>
  <c r="F10" i="6"/>
  <c r="G12" i="9" l="1"/>
  <c r="G14" i="9" s="1"/>
  <c r="C10" i="9"/>
  <c r="E24" i="9"/>
  <c r="G13" i="9" l="1"/>
  <c r="G15" i="9" l="1"/>
  <c r="C17" i="9"/>
  <c r="G18" i="9" s="1"/>
  <c r="F20" i="9" s="1"/>
  <c r="F24" i="9" s="1"/>
  <c r="H24" i="9" s="1"/>
  <c r="E17" i="6" l="1"/>
  <c r="E18" i="6" s="1"/>
  <c r="L8" i="6"/>
  <c r="C10" i="6" l="1"/>
  <c r="C8" i="6"/>
  <c r="G8" i="6" s="1"/>
  <c r="G11" i="6" s="1"/>
  <c r="C24" i="6"/>
  <c r="G12" i="6" l="1"/>
  <c r="G14" i="6" s="1"/>
  <c r="G24" i="6" s="1"/>
  <c r="D24" i="6"/>
  <c r="E24" i="6"/>
  <c r="G13" i="6" l="1"/>
  <c r="C17" i="6" s="1"/>
  <c r="G18" i="6" s="1"/>
  <c r="F20" i="6" l="1"/>
  <c r="F24" i="6" s="1"/>
  <c r="H24" i="6" s="1"/>
  <c r="G15" i="6"/>
</calcChain>
</file>

<file path=xl/sharedStrings.xml><?xml version="1.0" encoding="utf-8"?>
<sst xmlns="http://schemas.openxmlformats.org/spreadsheetml/2006/main" count="136" uniqueCount="64">
  <si>
    <t>その他</t>
    <rPh sb="2" eb="3">
      <t>ホカ</t>
    </rPh>
    <phoneticPr fontId="2"/>
  </si>
  <si>
    <t>市費</t>
    <rPh sb="0" eb="2">
      <t>シヒ</t>
    </rPh>
    <phoneticPr fontId="2"/>
  </si>
  <si>
    <t>県費</t>
    <rPh sb="0" eb="2">
      <t>ケンピ</t>
    </rPh>
    <phoneticPr fontId="2"/>
  </si>
  <si>
    <t>間接補助事業費</t>
    <rPh sb="0" eb="7">
      <t>カンセツホジョジギョウヒ</t>
    </rPh>
    <phoneticPr fontId="2"/>
  </si>
  <si>
    <t>根域制限栽培</t>
    <rPh sb="0" eb="6">
      <t>コンイキセイゲンサイバイ</t>
    </rPh>
    <phoneticPr fontId="2"/>
  </si>
  <si>
    <t>簡易課税</t>
    <rPh sb="0" eb="2">
      <t>カンイ</t>
    </rPh>
    <rPh sb="2" eb="4">
      <t>カゼイ</t>
    </rPh>
    <phoneticPr fontId="2"/>
  </si>
  <si>
    <t>計</t>
    <rPh sb="0" eb="1">
      <t>ケイ</t>
    </rPh>
    <phoneticPr fontId="4"/>
  </si>
  <si>
    <t>（消費税）</t>
    <rPh sb="1" eb="4">
      <t>ショウヒゼイ</t>
    </rPh>
    <phoneticPr fontId="4"/>
  </si>
  <si>
    <t>（税抜き）</t>
    <rPh sb="1" eb="2">
      <t>ゼイ</t>
    </rPh>
    <rPh sb="2" eb="3">
      <t>ヌ</t>
    </rPh>
    <phoneticPr fontId="4"/>
  </si>
  <si>
    <t>（a）</t>
  </si>
  <si>
    <t>課税区分</t>
    <rPh sb="0" eb="4">
      <t>カゼイクブン</t>
    </rPh>
    <phoneticPr fontId="2"/>
  </si>
  <si>
    <t>事業費</t>
    <phoneticPr fontId="4"/>
  </si>
  <si>
    <t>事業量</t>
  </si>
  <si>
    <t>本則課税</t>
    <rPh sb="0" eb="2">
      <t>ホンソク</t>
    </rPh>
    <rPh sb="2" eb="4">
      <t>カゼイ</t>
    </rPh>
    <phoneticPr fontId="2"/>
  </si>
  <si>
    <t>県補助率</t>
    <rPh sb="0" eb="1">
      <t>ケン</t>
    </rPh>
    <rPh sb="1" eb="3">
      <t>ホジョ</t>
    </rPh>
    <rPh sb="3" eb="4">
      <t>リツ</t>
    </rPh>
    <phoneticPr fontId="2"/>
  </si>
  <si>
    <t>自動計算</t>
    <rPh sb="0" eb="4">
      <t>ジドウケイサン</t>
    </rPh>
    <phoneticPr fontId="2"/>
  </si>
  <si>
    <t>プルダウン</t>
    <phoneticPr fontId="2"/>
  </si>
  <si>
    <t>以内</t>
    <rPh sb="0" eb="2">
      <t>イナイ</t>
    </rPh>
    <phoneticPr fontId="2"/>
  </si>
  <si>
    <t>記入欄</t>
    <rPh sb="0" eb="2">
      <t>キニュウ</t>
    </rPh>
    <rPh sb="2" eb="3">
      <t>ラン</t>
    </rPh>
    <phoneticPr fontId="2"/>
  </si>
  <si>
    <t>1/2</t>
    <phoneticPr fontId="2"/>
  </si>
  <si>
    <t>13/20</t>
    <phoneticPr fontId="2"/>
  </si>
  <si>
    <t>①と②のいずれか低い額</t>
    <rPh sb="8" eb="9">
      <t>ヒク</t>
    </rPh>
    <rPh sb="10" eb="11">
      <t>ガク</t>
    </rPh>
    <phoneticPr fontId="2"/>
  </si>
  <si>
    <t>円</t>
    <rPh sb="0" eb="1">
      <t>エン</t>
    </rPh>
    <phoneticPr fontId="2"/>
  </si>
  <si>
    <t>市補助率</t>
    <rPh sb="0" eb="1">
      <t>シ</t>
    </rPh>
    <rPh sb="1" eb="4">
      <t>ホジョリツ</t>
    </rPh>
    <phoneticPr fontId="2"/>
  </si>
  <si>
    <t>補助対象経費
（間接補助事業費）</t>
    <rPh sb="0" eb="2">
      <t>ホジョ</t>
    </rPh>
    <rPh sb="2" eb="4">
      <t>タイショウ</t>
    </rPh>
    <rPh sb="4" eb="6">
      <t>ケイヒ</t>
    </rPh>
    <rPh sb="8" eb="10">
      <t>カンセツ</t>
    </rPh>
    <rPh sb="10" eb="12">
      <t>ホジョ</t>
    </rPh>
    <rPh sb="12" eb="15">
      <t>ジギョウヒ</t>
    </rPh>
    <phoneticPr fontId="4"/>
  </si>
  <si>
    <t>円</t>
    <rPh sb="0" eb="1">
      <t>エン</t>
    </rPh>
    <phoneticPr fontId="2"/>
  </si>
  <si>
    <t>県補助率</t>
    <rPh sb="0" eb="4">
      <t>ケンホジョリツ</t>
    </rPh>
    <phoneticPr fontId="2"/>
  </si>
  <si>
    <t>対象経費</t>
    <rPh sb="0" eb="4">
      <t>タイショウケイヒ</t>
    </rPh>
    <phoneticPr fontId="2"/>
  </si>
  <si>
    <t>間接経費</t>
    <rPh sb="0" eb="2">
      <t>カンセツ</t>
    </rPh>
    <rPh sb="2" eb="4">
      <t>ケイヒ</t>
    </rPh>
    <phoneticPr fontId="2"/>
  </si>
  <si>
    <t>補助率</t>
    <rPh sb="0" eb="3">
      <t>ホジョリツ</t>
    </rPh>
    <phoneticPr fontId="2"/>
  </si>
  <si>
    <t>本則課税</t>
    <rPh sb="0" eb="4">
      <t>ホンソクカゼイ</t>
    </rPh>
    <phoneticPr fontId="2"/>
  </si>
  <si>
    <t>簡易課税</t>
    <rPh sb="0" eb="4">
      <t>カンイカゼイ</t>
    </rPh>
    <phoneticPr fontId="2"/>
  </si>
  <si>
    <t>②
（間接補助事業費）</t>
    <rPh sb="3" eb="5">
      <t>カンセツ</t>
    </rPh>
    <rPh sb="5" eb="7">
      <t>ホジョ</t>
    </rPh>
    <rPh sb="7" eb="10">
      <t>ジギョウヒ</t>
    </rPh>
    <phoneticPr fontId="2"/>
  </si>
  <si>
    <t>V字ジョイント</t>
    <rPh sb="1" eb="2">
      <t>ジ</t>
    </rPh>
    <phoneticPr fontId="2"/>
  </si>
  <si>
    <t>万円/10a</t>
    <rPh sb="0" eb="1">
      <t>マン</t>
    </rPh>
    <rPh sb="1" eb="2">
      <t>エン</t>
    </rPh>
    <phoneticPr fontId="4"/>
  </si>
  <si>
    <t>万円/10aを除いた額の</t>
    <rPh sb="0" eb="2">
      <t>マンエン</t>
    </rPh>
    <rPh sb="7" eb="8">
      <t>ノゾ</t>
    </rPh>
    <rPh sb="10" eb="11">
      <t>ガク</t>
    </rPh>
    <phoneticPr fontId="2"/>
  </si>
  <si>
    <t>以内</t>
    <rPh sb="0" eb="2">
      <t>イナイ</t>
    </rPh>
    <phoneticPr fontId="2"/>
  </si>
  <si>
    <t>県費：</t>
    <rPh sb="0" eb="2">
      <t>ケンヒ</t>
    </rPh>
    <phoneticPr fontId="2"/>
  </si>
  <si>
    <t>総事業費</t>
    <rPh sb="0" eb="4">
      <t>ソウジギョウヒ</t>
    </rPh>
    <phoneticPr fontId="2"/>
  </si>
  <si>
    <t>税抜き</t>
    <rPh sb="0" eb="2">
      <t>ゼイヌ</t>
    </rPh>
    <phoneticPr fontId="2"/>
  </si>
  <si>
    <t>消費税</t>
    <rPh sb="0" eb="3">
      <t>ショウヒゼイ</t>
    </rPh>
    <phoneticPr fontId="2"/>
  </si>
  <si>
    <t>計</t>
    <rPh sb="0" eb="1">
      <t>ケイ</t>
    </rPh>
    <phoneticPr fontId="2"/>
  </si>
  <si>
    <t>補助対象事業費</t>
    <rPh sb="0" eb="7">
      <t>ホジョタイショウジギョウヒ</t>
    </rPh>
    <phoneticPr fontId="2"/>
  </si>
  <si>
    <t>補助金</t>
    <rPh sb="0" eb="3">
      <t>ホジョキン</t>
    </rPh>
    <phoneticPr fontId="2"/>
  </si>
  <si>
    <t>県費補助金</t>
    <rPh sb="0" eb="5">
      <t>ケンヒホジョキン</t>
    </rPh>
    <phoneticPr fontId="2"/>
  </si>
  <si>
    <t>市町補助金</t>
    <rPh sb="0" eb="5">
      <t>シマチホジョキン</t>
    </rPh>
    <phoneticPr fontId="2"/>
  </si>
  <si>
    <t>その他</t>
    <rPh sb="2" eb="3">
      <t>タ</t>
    </rPh>
    <phoneticPr fontId="2"/>
  </si>
  <si>
    <t>対象経費の</t>
    <rPh sb="0" eb="4">
      <t>タイショウケイヒ</t>
    </rPh>
    <phoneticPr fontId="2"/>
  </si>
  <si>
    <t>万円の</t>
    <rPh sb="0" eb="2">
      <t>マンエン</t>
    </rPh>
    <phoneticPr fontId="2"/>
  </si>
  <si>
    <t>円</t>
    <rPh sb="0" eb="1">
      <t>エン</t>
    </rPh>
    <phoneticPr fontId="2"/>
  </si>
  <si>
    <t>円（ア）</t>
    <rPh sb="0" eb="1">
      <t>エン</t>
    </rPh>
    <phoneticPr fontId="2"/>
  </si>
  <si>
    <t>（ア）の</t>
    <phoneticPr fontId="2"/>
  </si>
  <si>
    <t>　　　 （ア）の1/10以上</t>
    <rPh sb="12" eb="14">
      <t>イジョウ</t>
    </rPh>
    <phoneticPr fontId="2"/>
  </si>
  <si>
    <t>間接補助事業費から果樹経相当額を除いた額</t>
    <phoneticPr fontId="2"/>
  </si>
  <si>
    <t>間接補助事業費から</t>
    <rPh sb="0" eb="6">
      <t>カンセツホジョジギョウ</t>
    </rPh>
    <phoneticPr fontId="2"/>
  </si>
  <si>
    <t>対象経費</t>
    <phoneticPr fontId="2"/>
  </si>
  <si>
    <t>円　①</t>
    <rPh sb="0" eb="1">
      <t>エン</t>
    </rPh>
    <phoneticPr fontId="2"/>
  </si>
  <si>
    <t>円　②</t>
    <rPh sb="0" eb="1">
      <t>エン</t>
    </rPh>
    <phoneticPr fontId="2"/>
  </si>
  <si>
    <t>間接補助事業費から
除外する額</t>
    <rPh sb="0" eb="7">
      <t>カンセツホジョジギョウヒ</t>
    </rPh>
    <rPh sb="10" eb="12">
      <t>ジョガイ</t>
    </rPh>
    <rPh sb="14" eb="15">
      <t>ガク</t>
    </rPh>
    <phoneticPr fontId="4"/>
  </si>
  <si>
    <t>　　　（ ア）の1/10以上</t>
    <rPh sb="12" eb="14">
      <t>イジョウ</t>
    </rPh>
    <phoneticPr fontId="2"/>
  </si>
  <si>
    <t>円　以上</t>
    <rPh sb="0" eb="1">
      <t>エン</t>
    </rPh>
    <rPh sb="2" eb="4">
      <t>イジョウ</t>
    </rPh>
    <phoneticPr fontId="2"/>
  </si>
  <si>
    <t>（参考様式４）</t>
    <rPh sb="1" eb="5">
      <t>サンコウヨウシキ</t>
    </rPh>
    <phoneticPr fontId="2"/>
  </si>
  <si>
    <r>
      <rPr>
        <b/>
        <sz val="17"/>
        <color theme="1"/>
        <rFont val="BIZ UDゴシック"/>
        <family val="3"/>
        <charset val="128"/>
      </rPr>
      <t>根域制限栽培の補助金額計算様式</t>
    </r>
    <r>
      <rPr>
        <b/>
        <sz val="18"/>
        <color theme="1"/>
        <rFont val="BIZ UDゴシック"/>
        <family val="3"/>
        <charset val="128"/>
      </rPr>
      <t xml:space="preserve">
</t>
    </r>
    <r>
      <rPr>
        <b/>
        <sz val="14"/>
        <color theme="1"/>
        <rFont val="BIZ UDゴシック"/>
        <family val="3"/>
        <charset val="128"/>
      </rPr>
      <t>（果樹経営支援対策事業を活用する場合）</t>
    </r>
    <rPh sb="0" eb="6">
      <t>コンイキセイゲンサイバイ</t>
    </rPh>
    <rPh sb="7" eb="11">
      <t>ホジョキンガク</t>
    </rPh>
    <rPh sb="11" eb="13">
      <t>ケイサン</t>
    </rPh>
    <rPh sb="13" eb="15">
      <t>ヨウシキ</t>
    </rPh>
    <rPh sb="17" eb="19">
      <t>カジュ</t>
    </rPh>
    <rPh sb="19" eb="21">
      <t>ケイエイ</t>
    </rPh>
    <rPh sb="21" eb="23">
      <t>シエン</t>
    </rPh>
    <rPh sb="23" eb="25">
      <t>タイサク</t>
    </rPh>
    <rPh sb="25" eb="27">
      <t>ジギョウ</t>
    </rPh>
    <rPh sb="28" eb="30">
      <t>カツヨウ</t>
    </rPh>
    <rPh sb="32" eb="34">
      <t>バアイ</t>
    </rPh>
    <phoneticPr fontId="2"/>
  </si>
  <si>
    <r>
      <rPr>
        <b/>
        <sz val="17"/>
        <color theme="1"/>
        <rFont val="BIZ UDゴシック"/>
        <family val="3"/>
        <charset val="128"/>
      </rPr>
      <t>V字ジョイント栽培の補助金額計算様式</t>
    </r>
    <r>
      <rPr>
        <b/>
        <sz val="18"/>
        <color theme="1"/>
        <rFont val="BIZ UDゴシック"/>
        <family val="3"/>
        <charset val="128"/>
      </rPr>
      <t xml:space="preserve">
</t>
    </r>
    <r>
      <rPr>
        <b/>
        <sz val="14"/>
        <color theme="1"/>
        <rFont val="BIZ UDゴシック"/>
        <family val="3"/>
        <charset val="128"/>
      </rPr>
      <t>（果樹経営支援対策事業を活用する場合）</t>
    </r>
    <rPh sb="1" eb="2">
      <t>ジ</t>
    </rPh>
    <rPh sb="7" eb="9">
      <t>サイバイ</t>
    </rPh>
    <rPh sb="10" eb="14">
      <t>ホジョキンガク</t>
    </rPh>
    <rPh sb="14" eb="16">
      <t>ケイサン</t>
    </rPh>
    <rPh sb="16" eb="18">
      <t>ヨウシキ</t>
    </rPh>
    <rPh sb="20" eb="22">
      <t>カジュ</t>
    </rPh>
    <rPh sb="22" eb="24">
      <t>ケイエイ</t>
    </rPh>
    <rPh sb="24" eb="26">
      <t>シエン</t>
    </rPh>
    <rPh sb="26" eb="28">
      <t>タイサク</t>
    </rPh>
    <rPh sb="28" eb="30">
      <t>ジギョウ</t>
    </rPh>
    <rPh sb="31" eb="33">
      <t>カツヨウ</t>
    </rPh>
    <rPh sb="35" eb="37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</si>
</sst>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_);[Red]\(0\)"/>
    <numFmt numFmtId="178" formatCode="#,##0.0;[Red]\-#,##0.0"/>
    <numFmt numFmtId="179" formatCode="#,##0.0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b/>
      <sz val="18"/>
      <color theme="1"/>
      <name val="BIZ UDゴシック"/>
      <family val="3"/>
      <charset val="128"/>
    </font>
    <font>
      <b/>
      <sz val="17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1"/>
      <color rgb="FFFF0000"/>
      <name val="BIZ UDゴシック"/>
      <family val="3"/>
      <charset val="128"/>
    </font>
    <font>
      <sz val="10.5"/>
      <color theme="1"/>
      <name val="BIZ UDゴシック"/>
      <family val="3"/>
      <charset val="128"/>
    </font>
    <font>
      <sz val="10.5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177" fontId="0" fillId="0" borderId="0" xfId="0" quotePrefix="1" applyNumberForma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5" borderId="11" xfId="0" applyFill="1" applyBorder="1">
      <alignment vertical="center"/>
    </xf>
    <xf numFmtId="0" fontId="3" fillId="0" borderId="0" xfId="0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5" borderId="11" xfId="0" quotePrefix="1" applyNumberFormat="1" applyFill="1" applyBorder="1" applyAlignment="1">
      <alignment horizontal="center" vertical="center" wrapText="1"/>
    </xf>
    <xf numFmtId="178" fontId="0" fillId="0" borderId="11" xfId="1" applyNumberFormat="1" applyFont="1" applyBorder="1">
      <alignment vertical="center"/>
    </xf>
    <xf numFmtId="13" fontId="0" fillId="0" borderId="11" xfId="0" quotePrefix="1" applyNumberFormat="1" applyBorder="1" applyAlignment="1">
      <alignment horizontal="center" vertical="center"/>
    </xf>
    <xf numFmtId="13" fontId="0" fillId="0" borderId="11" xfId="0" applyNumberFormat="1" applyBorder="1" applyAlignment="1">
      <alignment horizontal="center" vertical="center"/>
    </xf>
    <xf numFmtId="0" fontId="6" fillId="0" borderId="0" xfId="0" applyFont="1">
      <alignment vertical="center"/>
    </xf>
    <xf numFmtId="0" fontId="6" fillId="3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5" borderId="0" xfId="0" applyFont="1" applyFill="1">
      <alignment vertical="center"/>
    </xf>
    <xf numFmtId="0" fontId="10" fillId="0" borderId="0" xfId="0" applyFont="1">
      <alignment vertical="center"/>
    </xf>
    <xf numFmtId="0" fontId="11" fillId="2" borderId="13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11" fillId="2" borderId="1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76" fontId="12" fillId="5" borderId="11" xfId="0" applyNumberFormat="1" applyFont="1" applyFill="1" applyBorder="1" applyAlignment="1">
      <alignment horizontal="right" vertical="center" wrapText="1"/>
    </xf>
    <xf numFmtId="3" fontId="12" fillId="3" borderId="11" xfId="0" applyNumberFormat="1" applyFont="1" applyFill="1" applyBorder="1" applyAlignment="1">
      <alignment horizontal="right" vertical="center" wrapText="1"/>
    </xf>
    <xf numFmtId="3" fontId="12" fillId="5" borderId="14" xfId="0" applyNumberFormat="1" applyFont="1" applyFill="1" applyBorder="1" applyAlignment="1">
      <alignment horizontal="right" vertical="center" wrapText="1"/>
    </xf>
    <xf numFmtId="3" fontId="12" fillId="5" borderId="4" xfId="0" applyNumberFormat="1" applyFont="1" applyFill="1" applyBorder="1" applyAlignment="1">
      <alignment horizontal="right" vertical="center" wrapText="1"/>
    </xf>
    <xf numFmtId="3" fontId="12" fillId="3" borderId="11" xfId="0" applyNumberFormat="1" applyFont="1" applyFill="1" applyBorder="1" applyAlignment="1">
      <alignment horizontal="center" vertical="center" wrapText="1"/>
    </xf>
    <xf numFmtId="178" fontId="12" fillId="3" borderId="6" xfId="1" applyNumberFormat="1" applyFont="1" applyFill="1" applyBorder="1" applyAlignment="1">
      <alignment horizontal="right" vertical="center" wrapText="1"/>
    </xf>
    <xf numFmtId="0" fontId="12" fillId="2" borderId="4" xfId="0" applyFont="1" applyFill="1" applyBorder="1" applyAlignment="1">
      <alignment horizontal="left" vertical="center" wrapText="1"/>
    </xf>
    <xf numFmtId="176" fontId="12" fillId="0" borderId="0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38" fontId="12" fillId="0" borderId="0" xfId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left" vertical="center" wrapText="1"/>
    </xf>
    <xf numFmtId="1" fontId="6" fillId="0" borderId="0" xfId="2" applyNumberFormat="1" applyFont="1" applyFill="1" applyBorder="1" applyAlignment="1"/>
    <xf numFmtId="0" fontId="6" fillId="0" borderId="0" xfId="0" applyFont="1" applyFill="1" applyBorder="1" applyAlignment="1"/>
    <xf numFmtId="0" fontId="13" fillId="0" borderId="0" xfId="0" applyFont="1" applyAlignment="1">
      <alignment vertical="center" shrinkToFit="1"/>
    </xf>
    <xf numFmtId="178" fontId="14" fillId="3" borderId="0" xfId="0" applyNumberFormat="1" applyFont="1" applyFill="1" applyAlignment="1">
      <alignment horizontal="center" vertical="center"/>
    </xf>
    <xf numFmtId="13" fontId="14" fillId="3" borderId="0" xfId="0" applyNumberFormat="1" applyFont="1" applyFill="1" applyAlignment="1">
      <alignment horizontal="center" vertical="center"/>
    </xf>
    <xf numFmtId="0" fontId="13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38" fontId="6" fillId="3" borderId="16" xfId="1" applyFont="1" applyFill="1" applyBorder="1" applyAlignment="1">
      <alignment vertical="center"/>
    </xf>
    <xf numFmtId="38" fontId="6" fillId="2" borderId="17" xfId="1" applyFont="1" applyFill="1" applyBorder="1" applyAlignment="1">
      <alignment vertical="center"/>
    </xf>
    <xf numFmtId="38" fontId="6" fillId="0" borderId="0" xfId="1" applyFont="1">
      <alignment vertical="center"/>
    </xf>
    <xf numFmtId="38" fontId="6" fillId="3" borderId="0" xfId="1" applyFont="1" applyFill="1" applyBorder="1" applyAlignment="1">
      <alignment vertical="center"/>
    </xf>
    <xf numFmtId="38" fontId="6" fillId="2" borderId="18" xfId="1" applyFont="1" applyFill="1" applyBorder="1" applyAlignment="1">
      <alignment vertical="center"/>
    </xf>
    <xf numFmtId="38" fontId="6" fillId="0" borderId="0" xfId="0" applyNumberFormat="1" applyFont="1">
      <alignment vertical="center"/>
    </xf>
    <xf numFmtId="38" fontId="6" fillId="0" borderId="6" xfId="1" applyFont="1" applyFill="1" applyBorder="1" applyAlignment="1">
      <alignment vertical="center" shrinkToFit="1"/>
    </xf>
    <xf numFmtId="38" fontId="6" fillId="2" borderId="6" xfId="1" applyFont="1" applyFill="1" applyBorder="1" applyAlignment="1">
      <alignment horizontal="right" vertical="center" shrinkToFit="1"/>
    </xf>
    <xf numFmtId="13" fontId="6" fillId="3" borderId="5" xfId="1" applyNumberFormat="1" applyFont="1" applyFill="1" applyBorder="1" applyAlignment="1">
      <alignment vertical="center" shrinkToFit="1"/>
    </xf>
    <xf numFmtId="38" fontId="6" fillId="2" borderId="5" xfId="1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38" fontId="15" fillId="3" borderId="5" xfId="1" applyFont="1" applyFill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38" fontId="6" fillId="0" borderId="3" xfId="1" applyFont="1" applyFill="1" applyBorder="1" applyAlignment="1">
      <alignment vertical="center" shrinkToFit="1"/>
    </xf>
    <xf numFmtId="38" fontId="6" fillId="3" borderId="2" xfId="1" applyFont="1" applyFill="1" applyBorder="1" applyAlignment="1">
      <alignment vertical="center"/>
    </xf>
    <xf numFmtId="38" fontId="6" fillId="2" borderId="1" xfId="1" applyFont="1" applyFill="1" applyBorder="1" applyAlignment="1">
      <alignment vertical="center"/>
    </xf>
    <xf numFmtId="38" fontId="6" fillId="2" borderId="3" xfId="1" applyFont="1" applyFill="1" applyBorder="1" applyAlignment="1">
      <alignment vertical="center" shrinkToFit="1"/>
    </xf>
    <xf numFmtId="38" fontId="6" fillId="2" borderId="2" xfId="1" applyFont="1" applyFill="1" applyBorder="1" applyAlignment="1">
      <alignment vertical="center" shrinkToFit="1"/>
    </xf>
    <xf numFmtId="38" fontId="6" fillId="2" borderId="1" xfId="1" applyFont="1" applyFill="1" applyBorder="1" applyAlignment="1">
      <alignment vertical="center" shrinkToFit="1"/>
    </xf>
    <xf numFmtId="0" fontId="13" fillId="0" borderId="2" xfId="0" applyFont="1" applyBorder="1" applyAlignment="1">
      <alignment vertical="center" shrinkToFit="1"/>
    </xf>
    <xf numFmtId="13" fontId="6" fillId="3" borderId="5" xfId="1" applyNumberFormat="1" applyFont="1" applyFill="1" applyBorder="1" applyAlignment="1">
      <alignment horizontal="center" vertical="center" shrinkToFit="1"/>
    </xf>
    <xf numFmtId="38" fontId="9" fillId="0" borderId="0" xfId="1" applyFont="1" applyAlignment="1">
      <alignment vertical="center" shrinkToFit="1"/>
    </xf>
    <xf numFmtId="38" fontId="15" fillId="0" borderId="0" xfId="1" applyFont="1">
      <alignment vertical="center"/>
    </xf>
    <xf numFmtId="38" fontId="6" fillId="0" borderId="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 shrinkToFit="1"/>
    </xf>
    <xf numFmtId="3" fontId="6" fillId="3" borderId="11" xfId="0" applyNumberFormat="1" applyFont="1" applyFill="1" applyBorder="1" applyAlignment="1">
      <alignment horizontal="center" vertical="center" shrinkToFit="1"/>
    </xf>
    <xf numFmtId="38" fontId="6" fillId="3" borderId="11" xfId="0" applyNumberFormat="1" applyFont="1" applyFill="1" applyBorder="1" applyAlignment="1">
      <alignment horizontal="center" vertical="center" shrinkToFit="1"/>
    </xf>
    <xf numFmtId="38" fontId="6" fillId="5" borderId="1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38" fontId="6" fillId="0" borderId="0" xfId="1" applyFont="1" applyAlignment="1">
      <alignment vertical="center" shrinkToFit="1"/>
    </xf>
    <xf numFmtId="38" fontId="6" fillId="3" borderId="9" xfId="1" applyFont="1" applyFill="1" applyBorder="1" applyAlignment="1">
      <alignment vertical="center"/>
    </xf>
    <xf numFmtId="38" fontId="6" fillId="2" borderId="8" xfId="1" applyFont="1" applyFill="1" applyBorder="1" applyAlignment="1">
      <alignment vertical="center"/>
    </xf>
    <xf numFmtId="38" fontId="6" fillId="2" borderId="7" xfId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shrinkToFit="1"/>
    </xf>
    <xf numFmtId="38" fontId="6" fillId="2" borderId="0" xfId="1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center" vertical="center" shrinkToFit="1"/>
    </xf>
    <xf numFmtId="3" fontId="12" fillId="4" borderId="1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13" fontId="6" fillId="4" borderId="6" xfId="2" applyNumberFormat="1" applyFont="1" applyFill="1" applyBorder="1" applyAlignment="1">
      <alignment horizontal="center" vertical="center"/>
    </xf>
    <xf numFmtId="13" fontId="6" fillId="4" borderId="4" xfId="2" applyNumberFormat="1" applyFont="1" applyFill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2" borderId="6" xfId="1" applyFont="1" applyFill="1" applyBorder="1" applyAlignment="1">
      <alignment horizontal="center" vertical="center" shrinkToFit="1"/>
    </xf>
    <xf numFmtId="38" fontId="6" fillId="2" borderId="5" xfId="1" applyFont="1" applyFill="1" applyBorder="1" applyAlignment="1">
      <alignment horizontal="center" vertical="center" shrinkToFit="1"/>
    </xf>
    <xf numFmtId="38" fontId="6" fillId="2" borderId="3" xfId="1" applyFont="1" applyFill="1" applyBorder="1" applyAlignment="1">
      <alignment vertical="center" shrinkToFit="1"/>
    </xf>
    <xf numFmtId="38" fontId="6" fillId="2" borderId="2" xfId="1" applyFont="1" applyFill="1" applyBorder="1" applyAlignment="1">
      <alignment vertical="center" shrinkToFit="1"/>
    </xf>
    <xf numFmtId="38" fontId="6" fillId="2" borderId="1" xfId="1" applyFont="1" applyFill="1" applyBorder="1" applyAlignment="1">
      <alignment vertical="center" shrinkToFi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/>
    </xf>
    <xf numFmtId="13" fontId="6" fillId="5" borderId="6" xfId="0" applyNumberFormat="1" applyFont="1" applyFill="1" applyBorder="1" applyAlignment="1">
      <alignment horizontal="center" vertical="center"/>
    </xf>
    <xf numFmtId="13" fontId="6" fillId="5" borderId="4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shrinkToFit="1"/>
    </xf>
    <xf numFmtId="38" fontId="6" fillId="0" borderId="19" xfId="1" applyFont="1" applyFill="1" applyBorder="1" applyAlignment="1">
      <alignment horizontal="left" vertical="center"/>
    </xf>
    <xf numFmtId="38" fontId="6" fillId="0" borderId="20" xfId="1" applyFont="1" applyFill="1" applyBorder="1" applyAlignment="1">
      <alignment horizontal="left" vertical="center"/>
    </xf>
    <xf numFmtId="38" fontId="6" fillId="0" borderId="18" xfId="1" applyFont="1" applyFill="1" applyBorder="1" applyAlignment="1">
      <alignment horizontal="left" vertical="center"/>
    </xf>
    <xf numFmtId="38" fontId="6" fillId="0" borderId="15" xfId="1" applyFont="1" applyFill="1" applyBorder="1" applyAlignment="1">
      <alignment horizontal="left" vertical="center" shrinkToFit="1"/>
    </xf>
    <xf numFmtId="38" fontId="6" fillId="0" borderId="16" xfId="1" applyFont="1" applyFill="1" applyBorder="1" applyAlignment="1">
      <alignment horizontal="left" vertical="center" shrinkToFit="1"/>
    </xf>
    <xf numFmtId="38" fontId="6" fillId="0" borderId="17" xfId="1" applyFont="1" applyFill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38" fontId="9" fillId="0" borderId="0" xfId="1" applyFont="1" applyAlignment="1">
      <alignment horizontal="center" vertical="center" shrinkToFit="1"/>
    </xf>
    <xf numFmtId="38" fontId="9" fillId="3" borderId="0" xfId="1" applyFont="1" applyFill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0" fillId="5" borderId="1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79" fontId="12" fillId="5" borderId="11" xfId="0" applyNumberFormat="1" applyFont="1" applyFill="1" applyBorder="1" applyAlignment="1">
      <alignment horizontal="righ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view="pageBreakPreview" zoomScaleNormal="91" zoomScaleSheetLayoutView="100" workbookViewId="0">
      <selection activeCell="J8" sqref="J8:K8"/>
    </sheetView>
  </sheetViews>
  <sheetFormatPr defaultRowHeight="13.5" x14ac:dyDescent="0.4"/>
  <cols>
    <col min="1" max="1" width="9" style="14"/>
    <col min="2" max="2" width="13.125" style="14" customWidth="1"/>
    <col min="3" max="5" width="11.125" style="14" customWidth="1"/>
    <col min="6" max="6" width="13.875" style="14" customWidth="1"/>
    <col min="7" max="7" width="17.25" style="14" customWidth="1"/>
    <col min="8" max="8" width="9.375" style="14" customWidth="1"/>
    <col min="9" max="9" width="9.75" style="14" customWidth="1"/>
    <col min="10" max="10" width="10.125" style="14" customWidth="1"/>
    <col min="11" max="11" width="6.75" style="14" customWidth="1"/>
    <col min="12" max="13" width="11" style="14" customWidth="1"/>
    <col min="14" max="16384" width="9" style="14"/>
  </cols>
  <sheetData>
    <row r="1" spans="1:13" ht="18.75" customHeight="1" x14ac:dyDescent="0.4">
      <c r="A1" s="14" t="s">
        <v>61</v>
      </c>
    </row>
    <row r="2" spans="1:13" ht="18.75" customHeight="1" x14ac:dyDescent="0.4">
      <c r="B2" s="83" t="s">
        <v>62</v>
      </c>
      <c r="C2" s="83"/>
      <c r="D2" s="83"/>
      <c r="E2" s="83"/>
      <c r="F2" s="83"/>
      <c r="G2" s="83"/>
      <c r="H2" s="83"/>
      <c r="I2" s="15"/>
      <c r="J2" s="14" t="s">
        <v>15</v>
      </c>
    </row>
    <row r="3" spans="1:13" ht="18.75" customHeight="1" x14ac:dyDescent="0.4">
      <c r="B3" s="83"/>
      <c r="C3" s="83"/>
      <c r="D3" s="83"/>
      <c r="E3" s="83"/>
      <c r="F3" s="83"/>
      <c r="G3" s="83"/>
      <c r="H3" s="83"/>
      <c r="I3" s="16"/>
      <c r="J3" s="14" t="s">
        <v>16</v>
      </c>
    </row>
    <row r="4" spans="1:13" ht="18.75" customHeight="1" x14ac:dyDescent="0.4">
      <c r="B4" s="83"/>
      <c r="C4" s="83"/>
      <c r="D4" s="83"/>
      <c r="E4" s="83"/>
      <c r="F4" s="83"/>
      <c r="G4" s="83"/>
      <c r="H4" s="83"/>
      <c r="I4" s="17"/>
      <c r="J4" s="14" t="s">
        <v>18</v>
      </c>
    </row>
    <row r="5" spans="1:13" ht="18.75" customHeight="1" x14ac:dyDescent="0.4">
      <c r="G5" s="18"/>
    </row>
    <row r="6" spans="1:13" s="20" customFormat="1" ht="18.75" customHeight="1" x14ac:dyDescent="0.15">
      <c r="A6" s="14"/>
      <c r="B6" s="19" t="s">
        <v>12</v>
      </c>
      <c r="C6" s="84" t="s">
        <v>11</v>
      </c>
      <c r="D6" s="85"/>
      <c r="E6" s="86"/>
      <c r="F6" s="87" t="s">
        <v>10</v>
      </c>
      <c r="G6" s="87" t="s">
        <v>24</v>
      </c>
      <c r="H6" s="102" t="s">
        <v>14</v>
      </c>
      <c r="I6" s="102"/>
      <c r="J6" s="102" t="s">
        <v>23</v>
      </c>
      <c r="K6" s="102"/>
      <c r="L6" s="97" t="s">
        <v>58</v>
      </c>
      <c r="M6" s="98"/>
    </row>
    <row r="7" spans="1:13" s="20" customFormat="1" ht="18.75" customHeight="1" x14ac:dyDescent="0.15">
      <c r="B7" s="21" t="s">
        <v>9</v>
      </c>
      <c r="C7" s="22" t="s">
        <v>6</v>
      </c>
      <c r="D7" s="23" t="s">
        <v>8</v>
      </c>
      <c r="E7" s="24" t="s">
        <v>7</v>
      </c>
      <c r="F7" s="88"/>
      <c r="G7" s="88"/>
      <c r="H7" s="102"/>
      <c r="I7" s="102"/>
      <c r="J7" s="102"/>
      <c r="K7" s="102"/>
      <c r="L7" s="99"/>
      <c r="M7" s="100"/>
    </row>
    <row r="8" spans="1:13" s="20" customFormat="1" ht="18.75" customHeight="1" x14ac:dyDescent="0.15">
      <c r="B8" s="123"/>
      <c r="C8" s="26">
        <f>D8+E8</f>
        <v>0</v>
      </c>
      <c r="D8" s="27"/>
      <c r="E8" s="28"/>
      <c r="F8" s="82"/>
      <c r="G8" s="29" t="b">
        <f>IF(F8=根域制限栽培リスト!A3,'計算様式 (根域制限栽培) '!D8,IF(F8=根域制限栽培リスト!A4,'計算様式 (根域制限栽培) '!C8))</f>
        <v>0</v>
      </c>
      <c r="H8" s="89"/>
      <c r="I8" s="90"/>
      <c r="J8" s="103"/>
      <c r="K8" s="104"/>
      <c r="L8" s="30" t="b">
        <f>IF(AND(F8=根域制限栽培リスト!A3,H8=根域制限栽培リスト!B3),根域制限栽培リスト!G5,IF(AND(F8=根域制限栽培リスト!A3,'計算様式 (根域制限栽培) '!H8=根域制限栽培リスト!B4),根域制限栽培リスト!I5,IF(AND('計算様式 (根域制限栽培) '!F8=根域制限栽培リスト!A4,'計算様式 (根域制限栽培) '!H8=根域制限栽培リスト!B3),根域制限栽培リスト!H5,IF(AND('計算様式 (根域制限栽培) '!F8=根域制限栽培リスト!A4,'計算様式 (根域制限栽培) '!H8=根域制限栽培リスト!B4),根域制限栽培リスト!J5))))</f>
        <v>0</v>
      </c>
      <c r="M8" s="31" t="s">
        <v>34</v>
      </c>
    </row>
    <row r="9" spans="1:13" s="20" customFormat="1" ht="18.75" customHeight="1" x14ac:dyDescent="0.15">
      <c r="B9" s="32"/>
      <c r="C9" s="33"/>
      <c r="D9" s="33"/>
      <c r="E9" s="33"/>
      <c r="F9" s="34"/>
      <c r="G9" s="34"/>
      <c r="H9" s="35"/>
      <c r="I9" s="36"/>
      <c r="J9" s="37"/>
      <c r="K9" s="38"/>
    </row>
    <row r="10" spans="1:13" ht="18.75" customHeight="1" x14ac:dyDescent="0.4">
      <c r="B10" s="39" t="s">
        <v>54</v>
      </c>
      <c r="C10" s="40" t="b">
        <f>L8</f>
        <v>0</v>
      </c>
      <c r="D10" s="101" t="s">
        <v>35</v>
      </c>
      <c r="E10" s="101"/>
      <c r="F10" s="41" t="b">
        <f>IF(H8=根域制限栽培リスト!B3,根域制限栽培リスト!D3,IF('計算様式 (根域制限栽培) '!H8=根域制限栽培リスト!B4,根域制限栽培リスト!D4))</f>
        <v>0</v>
      </c>
      <c r="G10" s="42" t="s">
        <v>36</v>
      </c>
      <c r="J10" s="43"/>
    </row>
    <row r="11" spans="1:13" ht="18.75" customHeight="1" x14ac:dyDescent="0.4">
      <c r="B11" s="109" t="s">
        <v>3</v>
      </c>
      <c r="C11" s="110"/>
      <c r="D11" s="110"/>
      <c r="E11" s="110"/>
      <c r="F11" s="111"/>
      <c r="G11" s="44" t="b">
        <f>G8</f>
        <v>0</v>
      </c>
      <c r="H11" s="45" t="s">
        <v>25</v>
      </c>
      <c r="I11" s="43"/>
      <c r="J11" s="43"/>
      <c r="K11" s="46"/>
      <c r="L11" s="46"/>
    </row>
    <row r="12" spans="1:13" ht="18.75" customHeight="1" x14ac:dyDescent="0.4">
      <c r="B12" s="106" t="s">
        <v>53</v>
      </c>
      <c r="C12" s="107"/>
      <c r="D12" s="107"/>
      <c r="E12" s="107"/>
      <c r="F12" s="108"/>
      <c r="G12" s="47">
        <f>G11-L8*B8*1000</f>
        <v>0</v>
      </c>
      <c r="H12" s="48" t="s">
        <v>50</v>
      </c>
      <c r="I12" s="43"/>
      <c r="J12" s="49"/>
      <c r="K12" s="46"/>
      <c r="L12" s="46"/>
    </row>
    <row r="13" spans="1:13" ht="18.75" customHeight="1" x14ac:dyDescent="0.4">
      <c r="B13" s="50" t="s">
        <v>2</v>
      </c>
      <c r="C13" s="51" t="s">
        <v>51</v>
      </c>
      <c r="D13" s="52">
        <f>H8</f>
        <v>0</v>
      </c>
      <c r="E13" s="53" t="s">
        <v>17</v>
      </c>
      <c r="F13" s="54"/>
      <c r="G13" s="55">
        <f>ROUNDDOWN(G12*D13,-3)</f>
        <v>0</v>
      </c>
      <c r="H13" s="56" t="s">
        <v>56</v>
      </c>
      <c r="I13" s="43"/>
      <c r="K13" s="46"/>
      <c r="L13" s="46"/>
    </row>
    <row r="14" spans="1:13" ht="18.75" customHeight="1" x14ac:dyDescent="0.4">
      <c r="B14" s="57" t="s">
        <v>1</v>
      </c>
      <c r="C14" s="94" t="s">
        <v>52</v>
      </c>
      <c r="D14" s="95"/>
      <c r="E14" s="95"/>
      <c r="F14" s="96"/>
      <c r="G14" s="58">
        <f>ROUNDUP(G12*J8,-3)</f>
        <v>0</v>
      </c>
      <c r="H14" s="59" t="s">
        <v>60</v>
      </c>
      <c r="I14" s="43"/>
      <c r="J14" s="43"/>
      <c r="K14" s="46"/>
      <c r="L14" s="46"/>
    </row>
    <row r="15" spans="1:13" ht="18.75" customHeight="1" x14ac:dyDescent="0.4">
      <c r="B15" s="57" t="s">
        <v>0</v>
      </c>
      <c r="C15" s="60"/>
      <c r="D15" s="61"/>
      <c r="E15" s="61"/>
      <c r="F15" s="62"/>
      <c r="G15" s="58">
        <f>G11-G13-G14</f>
        <v>0</v>
      </c>
      <c r="H15" s="59" t="s">
        <v>22</v>
      </c>
      <c r="I15" s="43"/>
      <c r="K15" s="46"/>
      <c r="L15" s="46"/>
    </row>
    <row r="16" spans="1:13" ht="18.75" customHeight="1" x14ac:dyDescent="0.4">
      <c r="B16" s="18"/>
    </row>
    <row r="17" spans="2:12" ht="18.75" customHeight="1" x14ac:dyDescent="0.4">
      <c r="B17" s="39" t="s">
        <v>55</v>
      </c>
      <c r="C17" s="40">
        <f>(G13+G14)/10000</f>
        <v>0</v>
      </c>
      <c r="D17" s="63" t="s">
        <v>48</v>
      </c>
      <c r="E17" s="41" t="b">
        <f>IF(H8=根域制限栽培リスト!B3,根域制限栽培リスト!C3,IF(H8=根域制限栽培リスト!B4,根域制限栽培リスト!C4))</f>
        <v>0</v>
      </c>
      <c r="F17" s="42" t="s">
        <v>36</v>
      </c>
    </row>
    <row r="18" spans="2:12" ht="18.75" customHeight="1" x14ac:dyDescent="0.4">
      <c r="B18" s="50" t="s">
        <v>2</v>
      </c>
      <c r="C18" s="92" t="s">
        <v>47</v>
      </c>
      <c r="D18" s="93"/>
      <c r="E18" s="64" t="b">
        <f>E17</f>
        <v>0</v>
      </c>
      <c r="F18" s="54" t="s">
        <v>17</v>
      </c>
      <c r="G18" s="55">
        <f>ROUNDDOWN(C17*10000*E18,-3)</f>
        <v>0</v>
      </c>
      <c r="H18" s="56" t="s">
        <v>57</v>
      </c>
    </row>
    <row r="19" spans="2:12" ht="18.75" customHeight="1" x14ac:dyDescent="0.4">
      <c r="B19" s="18"/>
    </row>
    <row r="20" spans="2:12" ht="18.75" customHeight="1" x14ac:dyDescent="0.4">
      <c r="B20" s="65" t="s">
        <v>37</v>
      </c>
      <c r="C20" s="115" t="s">
        <v>21</v>
      </c>
      <c r="D20" s="115"/>
      <c r="E20" s="115"/>
      <c r="F20" s="116">
        <f>MIN(G18,G13)</f>
        <v>0</v>
      </c>
      <c r="G20" s="116"/>
      <c r="H20" s="66" t="s">
        <v>22</v>
      </c>
      <c r="J20" s="46"/>
      <c r="K20" s="46"/>
      <c r="L20" s="46"/>
    </row>
    <row r="21" spans="2:12" ht="18.75" customHeight="1" x14ac:dyDescent="0.4">
      <c r="B21" s="67"/>
      <c r="C21" s="67"/>
      <c r="D21" s="67"/>
      <c r="E21" s="67"/>
      <c r="F21" s="68"/>
      <c r="G21" s="69"/>
      <c r="H21" s="43"/>
      <c r="K21" s="46"/>
      <c r="L21" s="46"/>
    </row>
    <row r="22" spans="2:12" ht="18.75" customHeight="1" x14ac:dyDescent="0.4">
      <c r="B22" s="112" t="s">
        <v>38</v>
      </c>
      <c r="C22" s="113"/>
      <c r="D22" s="114"/>
      <c r="E22" s="117" t="s">
        <v>42</v>
      </c>
      <c r="F22" s="112" t="s">
        <v>43</v>
      </c>
      <c r="G22" s="114"/>
      <c r="H22" s="105" t="s">
        <v>46</v>
      </c>
    </row>
    <row r="23" spans="2:12" ht="18.75" customHeight="1" x14ac:dyDescent="0.4">
      <c r="B23" s="70" t="s">
        <v>39</v>
      </c>
      <c r="C23" s="70" t="s">
        <v>40</v>
      </c>
      <c r="D23" s="70" t="s">
        <v>41</v>
      </c>
      <c r="E23" s="118"/>
      <c r="F23" s="70" t="s">
        <v>44</v>
      </c>
      <c r="G23" s="70" t="s">
        <v>45</v>
      </c>
      <c r="H23" s="105"/>
    </row>
    <row r="24" spans="2:12" ht="18.75" customHeight="1" x14ac:dyDescent="0.4">
      <c r="B24" s="71">
        <f>D8</f>
        <v>0</v>
      </c>
      <c r="C24" s="71">
        <f>E8</f>
        <v>0</v>
      </c>
      <c r="D24" s="71">
        <f>C8</f>
        <v>0</v>
      </c>
      <c r="E24" s="71" t="b">
        <f>G8</f>
        <v>0</v>
      </c>
      <c r="F24" s="72">
        <f>F20</f>
        <v>0</v>
      </c>
      <c r="G24" s="73">
        <f>G14</f>
        <v>0</v>
      </c>
      <c r="H24" s="71">
        <f>E24-F24-G24</f>
        <v>0</v>
      </c>
    </row>
    <row r="25" spans="2:12" ht="18.75" customHeight="1" x14ac:dyDescent="0.4">
      <c r="H25" s="74"/>
    </row>
    <row r="27" spans="2:12" x14ac:dyDescent="0.4">
      <c r="J27" s="46"/>
    </row>
    <row r="28" spans="2:12" x14ac:dyDescent="0.4">
      <c r="B28" s="75"/>
      <c r="C28" s="75"/>
      <c r="D28" s="75"/>
      <c r="E28" s="75"/>
      <c r="F28" s="75"/>
      <c r="G28" s="91"/>
      <c r="H28" s="91"/>
      <c r="I28" s="46"/>
      <c r="J28" s="46"/>
      <c r="K28" s="46"/>
      <c r="L28" s="46"/>
    </row>
    <row r="30" spans="2:12" x14ac:dyDescent="0.4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2:12" x14ac:dyDescent="0.4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</row>
    <row r="32" spans="2:12" x14ac:dyDescent="0.4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2:12" x14ac:dyDescent="0.4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2:12" x14ac:dyDescent="0.4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</row>
    <row r="35" spans="2:12" x14ac:dyDescent="0.4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</row>
    <row r="36" spans="2:12" x14ac:dyDescent="0.4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</row>
    <row r="37" spans="2:12" x14ac:dyDescent="0.4">
      <c r="B37" s="46"/>
      <c r="C37" s="46"/>
      <c r="D37" s="46"/>
      <c r="E37" s="46"/>
      <c r="F37" s="46"/>
      <c r="G37" s="46"/>
      <c r="H37" s="46"/>
      <c r="I37" s="46"/>
      <c r="K37" s="46"/>
      <c r="L37" s="46"/>
    </row>
  </sheetData>
  <mergeCells count="21">
    <mergeCell ref="G28:H28"/>
    <mergeCell ref="C18:D18"/>
    <mergeCell ref="C14:F14"/>
    <mergeCell ref="L6:M7"/>
    <mergeCell ref="D10:E10"/>
    <mergeCell ref="H6:I7"/>
    <mergeCell ref="J6:K7"/>
    <mergeCell ref="J8:K8"/>
    <mergeCell ref="H22:H23"/>
    <mergeCell ref="B12:F12"/>
    <mergeCell ref="B11:F11"/>
    <mergeCell ref="B22:D22"/>
    <mergeCell ref="F22:G22"/>
    <mergeCell ref="C20:E20"/>
    <mergeCell ref="F20:G20"/>
    <mergeCell ref="E22:E23"/>
    <mergeCell ref="B2:H4"/>
    <mergeCell ref="C6:E6"/>
    <mergeCell ref="F6:F7"/>
    <mergeCell ref="G6:G7"/>
    <mergeCell ref="H8:I8"/>
  </mergeCells>
  <phoneticPr fontId="2"/>
  <dataValidations count="2">
    <dataValidation type="list" allowBlank="1" showInputMessage="1" showErrorMessage="1" sqref="J10 J9" xr:uid="{00000000-0002-0000-0000-000000000000}">
      <formula1>#REF!</formula1>
    </dataValidation>
    <dataValidation type="list" allowBlank="1" showInputMessage="1" showErrorMessage="1" sqref="F18" xr:uid="{00000000-0002-0000-0000-000001000000}">
      <formula1>#REF!</formula1>
    </dataValidation>
  </dataValidations>
  <pageMargins left="0.7" right="0.7" top="0.75" bottom="0.75" header="0.3" footer="0.3"/>
  <pageSetup paperSize="9" scale="83" orientation="landscape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053B710-325A-40A5-9BC0-F9D38FBEBF88}">
          <x14:formula1>
            <xm:f>根域制限栽培リスト!$A$3:$A$4</xm:f>
          </x14:formula1>
          <xm:sqref>F8</xm:sqref>
        </x14:dataValidation>
        <x14:dataValidation type="list" allowBlank="1" showInputMessage="1" showErrorMessage="1" xr:uid="{2C1CCCF7-E2D2-43A9-B27A-D083FF17B6BB}">
          <x14:formula1>
            <xm:f>根域制限栽培リスト!$B$3:$B$4</xm:f>
          </x14:formula1>
          <xm:sqref>H8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1823E-96E9-412A-A39F-9D6E0AD2926F}">
  <sheetPr>
    <pageSetUpPr fitToPage="1"/>
  </sheetPr>
  <dimension ref="A1:M37"/>
  <sheetViews>
    <sheetView view="pageBreakPreview" zoomScaleNormal="91" zoomScaleSheetLayoutView="100" workbookViewId="0">
      <selection activeCell="K14" sqref="K14"/>
    </sheetView>
  </sheetViews>
  <sheetFormatPr defaultRowHeight="18.75" customHeight="1" x14ac:dyDescent="0.4"/>
  <cols>
    <col min="1" max="1" width="9" style="14"/>
    <col min="2" max="2" width="13.125" style="14" customWidth="1"/>
    <col min="3" max="5" width="11.125" style="14" customWidth="1"/>
    <col min="6" max="6" width="12.25" style="14" customWidth="1"/>
    <col min="7" max="7" width="17.875" style="14" customWidth="1"/>
    <col min="8" max="8" width="9.375" style="14" customWidth="1"/>
    <col min="9" max="9" width="9.75" style="14" customWidth="1"/>
    <col min="10" max="10" width="10.125" style="14" customWidth="1"/>
    <col min="11" max="11" width="6.75" style="14" customWidth="1"/>
    <col min="12" max="13" width="11" style="14" customWidth="1"/>
    <col min="14" max="16384" width="9" style="14"/>
  </cols>
  <sheetData>
    <row r="1" spans="1:13" ht="18.75" customHeight="1" x14ac:dyDescent="0.4">
      <c r="A1" s="14" t="s">
        <v>61</v>
      </c>
    </row>
    <row r="2" spans="1:13" ht="18.75" customHeight="1" x14ac:dyDescent="0.4">
      <c r="B2" s="83" t="s">
        <v>63</v>
      </c>
      <c r="C2" s="83"/>
      <c r="D2" s="83"/>
      <c r="E2" s="83"/>
      <c r="F2" s="83"/>
      <c r="G2" s="83"/>
      <c r="H2" s="83"/>
      <c r="I2" s="15"/>
      <c r="J2" s="14" t="s">
        <v>15</v>
      </c>
    </row>
    <row r="3" spans="1:13" ht="18.75" customHeight="1" x14ac:dyDescent="0.4">
      <c r="B3" s="83"/>
      <c r="C3" s="83"/>
      <c r="D3" s="83"/>
      <c r="E3" s="83"/>
      <c r="F3" s="83"/>
      <c r="G3" s="83"/>
      <c r="H3" s="83"/>
      <c r="I3" s="16"/>
      <c r="J3" s="14" t="s">
        <v>16</v>
      </c>
    </row>
    <row r="4" spans="1:13" ht="18.75" customHeight="1" x14ac:dyDescent="0.4">
      <c r="B4" s="83"/>
      <c r="C4" s="83"/>
      <c r="D4" s="83"/>
      <c r="E4" s="83"/>
      <c r="F4" s="83"/>
      <c r="G4" s="83"/>
      <c r="H4" s="83"/>
      <c r="I4" s="17"/>
      <c r="J4" s="14" t="s">
        <v>18</v>
      </c>
    </row>
    <row r="5" spans="1:13" ht="18.75" customHeight="1" x14ac:dyDescent="0.4">
      <c r="G5" s="18"/>
    </row>
    <row r="6" spans="1:13" s="20" customFormat="1" ht="18.75" customHeight="1" x14ac:dyDescent="0.15">
      <c r="A6" s="14"/>
      <c r="B6" s="19" t="s">
        <v>12</v>
      </c>
      <c r="C6" s="84" t="s">
        <v>11</v>
      </c>
      <c r="D6" s="85"/>
      <c r="E6" s="86"/>
      <c r="F6" s="87" t="s">
        <v>10</v>
      </c>
      <c r="G6" s="87" t="s">
        <v>24</v>
      </c>
      <c r="H6" s="102" t="s">
        <v>14</v>
      </c>
      <c r="I6" s="102"/>
      <c r="J6" s="102" t="s">
        <v>23</v>
      </c>
      <c r="K6" s="102"/>
      <c r="L6" s="97" t="s">
        <v>58</v>
      </c>
      <c r="M6" s="98"/>
    </row>
    <row r="7" spans="1:13" s="20" customFormat="1" ht="18.75" customHeight="1" x14ac:dyDescent="0.15">
      <c r="B7" s="21" t="s">
        <v>9</v>
      </c>
      <c r="C7" s="22" t="s">
        <v>6</v>
      </c>
      <c r="D7" s="23" t="s">
        <v>8</v>
      </c>
      <c r="E7" s="24" t="s">
        <v>7</v>
      </c>
      <c r="F7" s="88"/>
      <c r="G7" s="88"/>
      <c r="H7" s="102"/>
      <c r="I7" s="102"/>
      <c r="J7" s="102"/>
      <c r="K7" s="102"/>
      <c r="L7" s="99"/>
      <c r="M7" s="100"/>
    </row>
    <row r="8" spans="1:13" s="20" customFormat="1" ht="18.75" customHeight="1" x14ac:dyDescent="0.15">
      <c r="B8" s="25"/>
      <c r="C8" s="26">
        <f>D8+E8</f>
        <v>0</v>
      </c>
      <c r="D8" s="27"/>
      <c r="E8" s="28"/>
      <c r="F8" s="82"/>
      <c r="G8" s="29" t="b">
        <f>IF(F8=V字ジョイントリスト!A3,'計算様式 (V字ジョイント栽培) '!D8,IF('計算様式 (V字ジョイント栽培) '!F8=V字ジョイントリスト!A4,'計算様式 (V字ジョイント栽培) '!C8))</f>
        <v>0</v>
      </c>
      <c r="H8" s="89"/>
      <c r="I8" s="90"/>
      <c r="J8" s="103"/>
      <c r="K8" s="104"/>
      <c r="L8" s="30" t="b">
        <f>IF(AND('計算様式 (V字ジョイント栽培) '!F8=V字ジョイントリスト!A3,'計算様式 (V字ジョイント栽培) '!H8=V字ジョイントリスト!B3),V字ジョイントリスト!G5,IF(AND('計算様式 (V字ジョイント栽培) '!F8=V字ジョイントリスト!A3,'計算様式 (V字ジョイント栽培) '!H8=V字ジョイントリスト!B4),V字ジョイントリスト!I5,IF(AND('計算様式 (V字ジョイント栽培) '!F8=V字ジョイントリスト!A3,'計算様式 (V字ジョイント栽培) '!H8=V字ジョイントリスト!B5),V字ジョイントリスト!K5,IF(AND(F8=V字ジョイントリスト!A4,'計算様式 (V字ジョイント栽培) '!H8=V字ジョイントリスト!B3),V字ジョイントリスト!H5,IF(AND(F8=V字ジョイントリスト!A4,'計算様式 (V字ジョイント栽培) '!H8=V字ジョイントリスト!B4),V字ジョイントリスト!J5,IF(AND(F8=V字ジョイントリスト!A4,'計算様式 (V字ジョイント栽培) '!H8=V字ジョイントリスト!B5),V字ジョイントリスト!L5))))))</f>
        <v>0</v>
      </c>
      <c r="M8" s="31" t="s">
        <v>34</v>
      </c>
    </row>
    <row r="9" spans="1:13" s="20" customFormat="1" ht="18.75" customHeight="1" x14ac:dyDescent="0.15">
      <c r="B9" s="32"/>
      <c r="C9" s="33"/>
      <c r="D9" s="33"/>
      <c r="E9" s="33"/>
      <c r="F9" s="33"/>
      <c r="G9" s="34"/>
      <c r="H9" s="35"/>
      <c r="I9" s="36"/>
      <c r="J9" s="37"/>
      <c r="K9" s="38"/>
    </row>
    <row r="10" spans="1:13" ht="18.75" customHeight="1" x14ac:dyDescent="0.4">
      <c r="B10" s="39" t="s">
        <v>54</v>
      </c>
      <c r="C10" s="40" t="b">
        <f>L8</f>
        <v>0</v>
      </c>
      <c r="D10" s="101" t="s">
        <v>35</v>
      </c>
      <c r="E10" s="101"/>
      <c r="F10" s="41" t="b">
        <f>IF(H8=V字ジョイントリスト!B3,V字ジョイントリスト!D3,IF('計算様式 (V字ジョイント栽培) '!H8=V字ジョイントリスト!B4,V字ジョイントリスト!D4,IF('計算様式 (V字ジョイント栽培) '!H8=V字ジョイントリスト!B5,V字ジョイントリスト!D5)))</f>
        <v>0</v>
      </c>
      <c r="G10" s="42" t="s">
        <v>36</v>
      </c>
      <c r="J10" s="43"/>
    </row>
    <row r="11" spans="1:13" ht="18.75" customHeight="1" x14ac:dyDescent="0.4">
      <c r="B11" s="109" t="s">
        <v>3</v>
      </c>
      <c r="C11" s="110"/>
      <c r="D11" s="110"/>
      <c r="E11" s="110"/>
      <c r="F11" s="111"/>
      <c r="G11" s="76" t="b">
        <f>G8</f>
        <v>0</v>
      </c>
      <c r="H11" s="77" t="s">
        <v>22</v>
      </c>
      <c r="I11" s="43"/>
      <c r="J11" s="43"/>
      <c r="K11" s="46"/>
      <c r="L11" s="46"/>
    </row>
    <row r="12" spans="1:13" ht="18.75" customHeight="1" x14ac:dyDescent="0.4">
      <c r="B12" s="106" t="s">
        <v>53</v>
      </c>
      <c r="C12" s="107"/>
      <c r="D12" s="107"/>
      <c r="E12" s="107"/>
      <c r="F12" s="108"/>
      <c r="G12" s="47">
        <f>G11-L8*B8*1000</f>
        <v>0</v>
      </c>
      <c r="H12" s="78" t="s">
        <v>50</v>
      </c>
      <c r="I12" s="43"/>
      <c r="J12" s="49"/>
      <c r="K12" s="46"/>
      <c r="L12" s="46"/>
    </row>
    <row r="13" spans="1:13" ht="18.75" customHeight="1" x14ac:dyDescent="0.4">
      <c r="B13" s="50" t="s">
        <v>2</v>
      </c>
      <c r="C13" s="51" t="s">
        <v>51</v>
      </c>
      <c r="D13" s="64">
        <f>H8</f>
        <v>0</v>
      </c>
      <c r="E13" s="53" t="s">
        <v>17</v>
      </c>
      <c r="F13" s="54"/>
      <c r="G13" s="55">
        <f>ROUNDDOWN(G12*D13,-3)</f>
        <v>0</v>
      </c>
      <c r="H13" s="56" t="s">
        <v>56</v>
      </c>
      <c r="I13" s="43"/>
      <c r="K13" s="46"/>
      <c r="L13" s="46"/>
    </row>
    <row r="14" spans="1:13" ht="18.75" customHeight="1" x14ac:dyDescent="0.4">
      <c r="B14" s="57" t="s">
        <v>1</v>
      </c>
      <c r="C14" s="94" t="s">
        <v>59</v>
      </c>
      <c r="D14" s="95"/>
      <c r="E14" s="95"/>
      <c r="F14" s="96"/>
      <c r="G14" s="58">
        <f>ROUNDUP(G12*J8,-3)</f>
        <v>0</v>
      </c>
      <c r="H14" s="59" t="s">
        <v>60</v>
      </c>
      <c r="I14" s="43"/>
      <c r="J14" s="43"/>
      <c r="K14" s="46"/>
      <c r="L14" s="46"/>
    </row>
    <row r="15" spans="1:13" ht="18.75" customHeight="1" x14ac:dyDescent="0.4">
      <c r="B15" s="57" t="s">
        <v>0</v>
      </c>
      <c r="C15" s="60"/>
      <c r="D15" s="61"/>
      <c r="E15" s="61"/>
      <c r="F15" s="62"/>
      <c r="G15" s="58">
        <f>G11-G13-G14</f>
        <v>0</v>
      </c>
      <c r="H15" s="59" t="s">
        <v>22</v>
      </c>
      <c r="I15" s="43"/>
      <c r="K15" s="46"/>
      <c r="L15" s="46"/>
    </row>
    <row r="16" spans="1:13" ht="18.75" customHeight="1" x14ac:dyDescent="0.4">
      <c r="B16" s="18"/>
    </row>
    <row r="17" spans="2:12" ht="18.75" customHeight="1" x14ac:dyDescent="0.4">
      <c r="B17" s="39" t="s">
        <v>55</v>
      </c>
      <c r="C17" s="40">
        <f>(G13+G14)/10000</f>
        <v>0</v>
      </c>
      <c r="D17" s="63" t="s">
        <v>48</v>
      </c>
      <c r="E17" s="41" t="b">
        <f>IF(H8=V字ジョイントリスト!B3,V字ジョイントリスト!C3,IF('計算様式 (V字ジョイント栽培) '!H8=V字ジョイントリスト!B4,V字ジョイントリスト!C4,IF('計算様式 (V字ジョイント栽培) '!H8=V字ジョイントリスト!B5,V字ジョイントリスト!C5)))</f>
        <v>0</v>
      </c>
      <c r="F17" s="42" t="s">
        <v>36</v>
      </c>
    </row>
    <row r="18" spans="2:12" ht="18.75" customHeight="1" x14ac:dyDescent="0.4">
      <c r="B18" s="50" t="s">
        <v>2</v>
      </c>
      <c r="C18" s="92" t="s">
        <v>47</v>
      </c>
      <c r="D18" s="93"/>
      <c r="E18" s="64" t="b">
        <f>E17</f>
        <v>0</v>
      </c>
      <c r="F18" s="54" t="s">
        <v>17</v>
      </c>
      <c r="G18" s="55">
        <f>ROUNDDOWN(C17*10000*E18,-3)</f>
        <v>0</v>
      </c>
      <c r="H18" s="56" t="s">
        <v>49</v>
      </c>
    </row>
    <row r="19" spans="2:12" ht="18.75" customHeight="1" x14ac:dyDescent="0.4">
      <c r="B19" s="67"/>
      <c r="C19" s="79"/>
      <c r="D19" s="79"/>
      <c r="E19" s="79"/>
      <c r="F19" s="79"/>
      <c r="G19" s="68"/>
      <c r="H19" s="80"/>
    </row>
    <row r="20" spans="2:12" ht="18.75" customHeight="1" x14ac:dyDescent="0.4">
      <c r="B20" s="65" t="s">
        <v>37</v>
      </c>
      <c r="C20" s="115" t="s">
        <v>21</v>
      </c>
      <c r="D20" s="115"/>
      <c r="E20" s="115"/>
      <c r="F20" s="116">
        <f>MIN(G18,G13)</f>
        <v>0</v>
      </c>
      <c r="G20" s="116"/>
      <c r="H20" s="66" t="s">
        <v>22</v>
      </c>
      <c r="I20" s="46"/>
      <c r="J20" s="46"/>
      <c r="K20" s="46"/>
    </row>
    <row r="21" spans="2:12" ht="18.75" customHeight="1" x14ac:dyDescent="0.4">
      <c r="B21" s="67"/>
      <c r="C21" s="67"/>
      <c r="D21" s="67"/>
      <c r="E21" s="67"/>
      <c r="F21" s="68"/>
      <c r="G21" s="69"/>
      <c r="H21" s="43"/>
      <c r="J21" s="46"/>
      <c r="K21" s="46"/>
    </row>
    <row r="22" spans="2:12" ht="18.75" customHeight="1" x14ac:dyDescent="0.4">
      <c r="B22" s="105" t="s">
        <v>38</v>
      </c>
      <c r="C22" s="105"/>
      <c r="D22" s="105"/>
      <c r="E22" s="105" t="s">
        <v>42</v>
      </c>
      <c r="F22" s="105" t="s">
        <v>43</v>
      </c>
      <c r="G22" s="105"/>
      <c r="H22" s="105" t="s">
        <v>46</v>
      </c>
    </row>
    <row r="23" spans="2:12" ht="18.75" customHeight="1" x14ac:dyDescent="0.4">
      <c r="B23" s="70" t="s">
        <v>39</v>
      </c>
      <c r="C23" s="70" t="s">
        <v>40</v>
      </c>
      <c r="D23" s="70" t="s">
        <v>41</v>
      </c>
      <c r="E23" s="105"/>
      <c r="F23" s="70" t="s">
        <v>44</v>
      </c>
      <c r="G23" s="70" t="s">
        <v>45</v>
      </c>
      <c r="H23" s="105"/>
    </row>
    <row r="24" spans="2:12" ht="18.75" customHeight="1" x14ac:dyDescent="0.4">
      <c r="B24" s="71">
        <f>D8</f>
        <v>0</v>
      </c>
      <c r="C24" s="71">
        <f>E8</f>
        <v>0</v>
      </c>
      <c r="D24" s="71">
        <f>C8</f>
        <v>0</v>
      </c>
      <c r="E24" s="71" t="b">
        <f>G8</f>
        <v>0</v>
      </c>
      <c r="F24" s="72">
        <f>F20</f>
        <v>0</v>
      </c>
      <c r="G24" s="81"/>
      <c r="H24" s="71">
        <f>E24-F24-G24</f>
        <v>0</v>
      </c>
    </row>
    <row r="27" spans="2:12" ht="18.75" customHeight="1" x14ac:dyDescent="0.4">
      <c r="J27" s="46"/>
    </row>
    <row r="28" spans="2:12" ht="18.75" customHeight="1" x14ac:dyDescent="0.4">
      <c r="B28" s="75"/>
      <c r="C28" s="75"/>
      <c r="D28" s="75"/>
      <c r="E28" s="75"/>
      <c r="F28" s="75"/>
      <c r="G28" s="91"/>
      <c r="H28" s="91"/>
      <c r="I28" s="46"/>
      <c r="J28" s="46"/>
      <c r="K28" s="46"/>
      <c r="L28" s="46"/>
    </row>
    <row r="30" spans="2:12" ht="18.75" customHeight="1" x14ac:dyDescent="0.4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2:12" ht="18.75" customHeight="1" x14ac:dyDescent="0.4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</row>
    <row r="32" spans="2:12" ht="18.75" customHeight="1" x14ac:dyDescent="0.4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2:12" ht="18.75" customHeight="1" x14ac:dyDescent="0.4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2:12" ht="18.75" customHeight="1" x14ac:dyDescent="0.4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</row>
    <row r="35" spans="2:12" ht="18.75" customHeight="1" x14ac:dyDescent="0.4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</row>
    <row r="36" spans="2:12" ht="18.75" customHeight="1" x14ac:dyDescent="0.4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</row>
    <row r="37" spans="2:12" ht="18.75" customHeight="1" x14ac:dyDescent="0.4">
      <c r="B37" s="46"/>
      <c r="C37" s="46"/>
      <c r="D37" s="46"/>
      <c r="E37" s="46"/>
      <c r="F37" s="46"/>
      <c r="G37" s="46"/>
      <c r="H37" s="46"/>
      <c r="I37" s="46"/>
      <c r="K37" s="46"/>
      <c r="L37" s="46"/>
    </row>
  </sheetData>
  <mergeCells count="21">
    <mergeCell ref="C20:E20"/>
    <mergeCell ref="F20:G20"/>
    <mergeCell ref="B22:D22"/>
    <mergeCell ref="E22:E23"/>
    <mergeCell ref="F22:G22"/>
    <mergeCell ref="L6:M7"/>
    <mergeCell ref="J6:K7"/>
    <mergeCell ref="J8:K8"/>
    <mergeCell ref="H22:H23"/>
    <mergeCell ref="G28:H28"/>
    <mergeCell ref="C18:D18"/>
    <mergeCell ref="B2:H4"/>
    <mergeCell ref="C6:E6"/>
    <mergeCell ref="F6:F7"/>
    <mergeCell ref="G6:G7"/>
    <mergeCell ref="H6:I7"/>
    <mergeCell ref="H8:I8"/>
    <mergeCell ref="B11:F11"/>
    <mergeCell ref="B12:F12"/>
    <mergeCell ref="D10:E10"/>
    <mergeCell ref="C14:F14"/>
  </mergeCells>
  <phoneticPr fontId="2"/>
  <dataValidations count="2">
    <dataValidation type="list" allowBlank="1" showInputMessage="1" showErrorMessage="1" sqref="J9:J10" xr:uid="{42535293-50BF-4590-9251-6D9ACA7FF8C9}">
      <formula1>#REF!</formula1>
    </dataValidation>
    <dataValidation type="list" allowBlank="1" showInputMessage="1" showErrorMessage="1" sqref="F9 F18:F19" xr:uid="{690894E1-F4E1-487B-9BC1-9A021216F070}">
      <formula1>#REF!</formula1>
    </dataValidation>
  </dataValidations>
  <pageMargins left="0.7" right="0.7" top="0.75" bottom="0.75" header="0.3" footer="0.3"/>
  <pageSetup paperSize="9" scale="84" orientation="landscape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51998F2-84EB-4C6A-8A1C-AA20E0D5040B}">
          <x14:formula1>
            <xm:f>V字ジョイントリスト!$A$3:$A$4</xm:f>
          </x14:formula1>
          <xm:sqref>F8</xm:sqref>
        </x14:dataValidation>
        <x14:dataValidation type="list" allowBlank="1" showInputMessage="1" showErrorMessage="1" xr:uid="{7FDF0276-4844-4FAD-86B1-AC5BFD296FA7}">
          <x14:formula1>
            <xm:f>V字ジョイントリスト!$B$3:$B$5</xm:f>
          </x14:formula1>
          <xm:sqref>H8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03C29-4E23-4680-9E64-A0F2F80F8711}">
  <dimension ref="A2:J5"/>
  <sheetViews>
    <sheetView workbookViewId="0">
      <selection activeCell="E21" sqref="E21"/>
    </sheetView>
  </sheetViews>
  <sheetFormatPr defaultRowHeight="18.75" x14ac:dyDescent="0.4"/>
  <cols>
    <col min="3" max="3" width="9" style="2" bestFit="1" customWidth="1"/>
    <col min="4" max="5" width="9.875" style="2" customWidth="1"/>
    <col min="6" max="6" width="19.25" style="2" bestFit="1" customWidth="1"/>
    <col min="7" max="7" width="9.5" bestFit="1" customWidth="1"/>
    <col min="8" max="8" width="9.625" bestFit="1" customWidth="1"/>
    <col min="9" max="9" width="9.5" bestFit="1" customWidth="1"/>
    <col min="10" max="10" width="9.625" bestFit="1" customWidth="1"/>
    <col min="11" max="12" width="9.5" bestFit="1" customWidth="1"/>
  </cols>
  <sheetData>
    <row r="2" spans="1:10" x14ac:dyDescent="0.4">
      <c r="A2" s="3" t="s">
        <v>10</v>
      </c>
      <c r="B2" s="3" t="s">
        <v>26</v>
      </c>
      <c r="C2" s="3" t="s">
        <v>27</v>
      </c>
      <c r="D2" s="3" t="s">
        <v>28</v>
      </c>
      <c r="F2" s="3"/>
      <c r="G2" s="119" t="s">
        <v>4</v>
      </c>
      <c r="H2" s="119"/>
      <c r="I2" s="119"/>
      <c r="J2" s="119"/>
    </row>
    <row r="3" spans="1:10" x14ac:dyDescent="0.4">
      <c r="A3" s="4" t="s">
        <v>13</v>
      </c>
      <c r="B3" s="12">
        <v>0.65</v>
      </c>
      <c r="C3" s="12">
        <v>0.8666666666666667</v>
      </c>
      <c r="D3" s="12" t="s">
        <v>20</v>
      </c>
      <c r="E3" s="5"/>
      <c r="F3" s="3" t="s">
        <v>29</v>
      </c>
      <c r="G3" s="119">
        <v>65</v>
      </c>
      <c r="H3" s="119"/>
      <c r="I3" s="119">
        <v>50</v>
      </c>
      <c r="J3" s="119"/>
    </row>
    <row r="4" spans="1:10" x14ac:dyDescent="0.4">
      <c r="A4" s="6" t="s">
        <v>5</v>
      </c>
      <c r="B4" s="12">
        <v>0.5</v>
      </c>
      <c r="C4" s="12">
        <v>0.83333333333333337</v>
      </c>
      <c r="D4" s="12" t="s">
        <v>19</v>
      </c>
      <c r="E4" s="5"/>
      <c r="F4" s="3" t="s">
        <v>10</v>
      </c>
      <c r="G4" s="7" t="s">
        <v>30</v>
      </c>
      <c r="H4" s="7" t="s">
        <v>31</v>
      </c>
      <c r="I4" s="7" t="s">
        <v>30</v>
      </c>
      <c r="J4" s="7" t="s">
        <v>31</v>
      </c>
    </row>
    <row r="5" spans="1:10" ht="37.5" x14ac:dyDescent="0.4">
      <c r="A5" s="1"/>
      <c r="F5" s="10" t="s">
        <v>32</v>
      </c>
      <c r="G5" s="11">
        <v>87.3</v>
      </c>
      <c r="H5" s="11">
        <v>96</v>
      </c>
      <c r="I5" s="11">
        <v>109.1</v>
      </c>
      <c r="J5" s="11">
        <v>120</v>
      </c>
    </row>
  </sheetData>
  <mergeCells count="3">
    <mergeCell ref="G2:J2"/>
    <mergeCell ref="G3:H3"/>
    <mergeCell ref="I3:J3"/>
  </mergeCells>
  <phoneticPr fontId="2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CFC83-6163-40A5-99A2-2184B3DCF53E}">
  <sheetPr>
    <pageSetUpPr fitToPage="1"/>
  </sheetPr>
  <dimension ref="A2:L8"/>
  <sheetViews>
    <sheetView workbookViewId="0">
      <selection activeCell="E21" sqref="E21"/>
    </sheetView>
  </sheetViews>
  <sheetFormatPr defaultRowHeight="18.75" x14ac:dyDescent="0.4"/>
  <cols>
    <col min="2" max="2" width="12.125" bestFit="1" customWidth="1"/>
    <col min="3" max="5" width="9.875" style="2" customWidth="1"/>
    <col min="6" max="6" width="19.25" style="2" bestFit="1" customWidth="1"/>
    <col min="7" max="7" width="9.5" bestFit="1" customWidth="1"/>
    <col min="8" max="8" width="9.625" bestFit="1" customWidth="1"/>
    <col min="9" max="9" width="9.5" bestFit="1" customWidth="1"/>
    <col min="10" max="10" width="9.625" bestFit="1" customWidth="1"/>
    <col min="11" max="12" width="9.5" bestFit="1" customWidth="1"/>
  </cols>
  <sheetData>
    <row r="2" spans="1:12" x14ac:dyDescent="0.4">
      <c r="A2" s="3" t="s">
        <v>10</v>
      </c>
      <c r="B2" s="3" t="s">
        <v>26</v>
      </c>
      <c r="C2" s="3" t="s">
        <v>27</v>
      </c>
      <c r="D2" s="3" t="s">
        <v>28</v>
      </c>
      <c r="F2" s="3"/>
      <c r="G2" s="120" t="s">
        <v>33</v>
      </c>
      <c r="H2" s="121"/>
      <c r="I2" s="121"/>
      <c r="J2" s="121"/>
      <c r="K2" s="121"/>
      <c r="L2" s="122"/>
    </row>
    <row r="3" spans="1:12" x14ac:dyDescent="0.4">
      <c r="A3" s="4" t="s">
        <v>13</v>
      </c>
      <c r="B3" s="12">
        <v>0.65</v>
      </c>
      <c r="C3" s="12">
        <v>0.8666666666666667</v>
      </c>
      <c r="D3" s="12">
        <v>0.65</v>
      </c>
      <c r="E3" s="5"/>
      <c r="F3" s="3" t="s">
        <v>29</v>
      </c>
      <c r="G3" s="119">
        <v>65</v>
      </c>
      <c r="H3" s="119"/>
      <c r="I3" s="119">
        <v>50</v>
      </c>
      <c r="J3" s="119"/>
      <c r="K3" s="119">
        <v>33</v>
      </c>
      <c r="L3" s="119"/>
    </row>
    <row r="4" spans="1:12" x14ac:dyDescent="0.4">
      <c r="A4" s="6" t="s">
        <v>5</v>
      </c>
      <c r="B4" s="12">
        <v>0.5</v>
      </c>
      <c r="C4" s="12">
        <v>0.83333333333333337</v>
      </c>
      <c r="D4" s="12">
        <v>0.5</v>
      </c>
      <c r="E4" s="5"/>
      <c r="F4" s="3" t="s">
        <v>10</v>
      </c>
      <c r="G4" s="7" t="s">
        <v>30</v>
      </c>
      <c r="H4" s="7" t="s">
        <v>31</v>
      </c>
      <c r="I4" s="7" t="s">
        <v>30</v>
      </c>
      <c r="J4" s="7" t="s">
        <v>31</v>
      </c>
      <c r="K4" s="7" t="s">
        <v>30</v>
      </c>
      <c r="L4" s="7" t="s">
        <v>31</v>
      </c>
    </row>
    <row r="5" spans="1:12" ht="37.5" x14ac:dyDescent="0.4">
      <c r="A5" s="8"/>
      <c r="B5" s="13">
        <v>0.33333333333333331</v>
      </c>
      <c r="C5" s="12">
        <v>0.76923076923076927</v>
      </c>
      <c r="D5" s="12">
        <v>0.33333333333333331</v>
      </c>
      <c r="E5" s="9"/>
      <c r="F5" s="10" t="s">
        <v>32</v>
      </c>
      <c r="G5" s="11">
        <v>58.2</v>
      </c>
      <c r="H5" s="11">
        <v>64</v>
      </c>
      <c r="I5" s="11">
        <v>72.8</v>
      </c>
      <c r="J5" s="11">
        <v>80</v>
      </c>
      <c r="K5" s="11">
        <v>100.7</v>
      </c>
      <c r="L5" s="11">
        <v>110.8</v>
      </c>
    </row>
    <row r="6" spans="1:12" x14ac:dyDescent="0.4">
      <c r="A6" s="1"/>
    </row>
    <row r="7" spans="1:12" x14ac:dyDescent="0.4">
      <c r="A7" s="1"/>
    </row>
    <row r="8" spans="1:12" x14ac:dyDescent="0.4">
      <c r="B8" s="1"/>
      <c r="C8" s="8"/>
      <c r="D8" s="8"/>
      <c r="E8" s="8"/>
    </row>
  </sheetData>
  <mergeCells count="4">
    <mergeCell ref="G2:L2"/>
    <mergeCell ref="G3:H3"/>
    <mergeCell ref="I3:J3"/>
    <mergeCell ref="K3:L3"/>
  </mergeCells>
  <phoneticPr fontId="2"/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計算様式 (根域制限栽培) </vt:lpstr>
      <vt:lpstr>計算様式 (V字ジョイント栽培) </vt:lpstr>
      <vt:lpstr>根域制限栽培リスト</vt:lpstr>
      <vt:lpstr>V字ジョイントリスト</vt:lpstr>
      <vt:lpstr>'計算様式 (V字ジョイント栽培) '!Print_Area</vt:lpstr>
      <vt:lpstr>'計算様式 (根域制限栽培)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水脈（園芸農産課）</dc:creator>
  <cp:lastModifiedBy>髙田　彩華（園芸農産課）</cp:lastModifiedBy>
  <cp:lastPrinted>2023-03-22T08:36:21Z</cp:lastPrinted>
  <dcterms:created xsi:type="dcterms:W3CDTF">2023-02-28T04:59:10Z</dcterms:created>
  <dcterms:modified xsi:type="dcterms:W3CDTF">2024-03-11T09:28:43Z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</Properties>
</file>